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90-Day Project Plan" sheetId="1" state="visible" r:id="rId1"/>
    <sheet name="Weekly Check-In" sheetId="2" state="visible" r:id="rId2"/>
  </sheets>
  <definedNames>
    <definedName name="_xlnm.Print_Titles" localSheetId="0">'90-Day Project Plan'!$1:$5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MMM D, YYYY"/>
  </numFmts>
  <fonts count="21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i val="1"/>
      <color rgb="00FFFFFF"/>
      <sz val="10"/>
    </font>
    <font>
      <name val="Calibri"/>
      <i val="1"/>
      <color rgb="001F3864"/>
      <sz val="9"/>
    </font>
    <font>
      <name val="Calibri"/>
      <b val="1"/>
      <color rgb="00000000"/>
      <sz val="10"/>
    </font>
    <font>
      <name val="Calibri"/>
      <color rgb="00000000"/>
      <sz val="11"/>
    </font>
    <font>
      <name val="Calibri"/>
      <i val="1"/>
      <color rgb="001F3864"/>
      <sz val="11"/>
    </font>
    <font>
      <name val="Calibri"/>
      <b val="1"/>
      <color rgb="00FFFFFF"/>
      <sz val="12"/>
    </font>
    <font>
      <name val="Calibri"/>
      <b val="1"/>
      <color rgb="001F3864"/>
      <sz val="10"/>
    </font>
    <font>
      <name val="Calibri"/>
      <color rgb="00000000"/>
      <sz val="10"/>
    </font>
    <font>
      <name val="Calibri"/>
      <i val="1"/>
      <color rgb="00000000"/>
      <sz val="10"/>
    </font>
    <font>
      <name val="Calibri"/>
      <color rgb="00000000"/>
      <sz val="9"/>
    </font>
    <font>
      <name val="Calibri"/>
      <b val="1"/>
      <color rgb="00FFFFFF"/>
      <sz val="11"/>
    </font>
    <font>
      <name val="Calibri"/>
      <b val="1"/>
      <color rgb="00833C00"/>
      <sz val="10"/>
    </font>
    <font>
      <name val="Calibri"/>
      <b val="1"/>
      <color rgb="00375623"/>
      <sz val="10"/>
    </font>
    <font>
      <name val="Calibri"/>
      <b val="1"/>
      <color rgb="004472C4"/>
      <sz val="10"/>
    </font>
    <font>
      <name val="Calibri"/>
      <b val="1"/>
      <color rgb="007030A0"/>
      <sz val="10"/>
    </font>
    <font>
      <name val="Calibri"/>
      <b val="1"/>
      <color rgb="00FFFFFF"/>
      <sz val="13"/>
    </font>
    <font>
      <name val="Calibri"/>
      <i val="1"/>
      <color rgb="00FFFFFF"/>
      <sz val="9"/>
    </font>
    <font>
      <name val="Calibri"/>
      <b val="1"/>
      <color rgb="00FFFFFF"/>
      <sz val="14"/>
    </font>
    <font>
      <name val="Calibri"/>
      <b val="1"/>
      <color rgb="00000000"/>
      <sz val="11"/>
    </font>
  </fonts>
  <fills count="16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2F2F2"/>
      </patternFill>
    </fill>
    <fill>
      <patternFill patternType="solid">
        <fgColor rgb="00FFF2CC"/>
      </patternFill>
    </fill>
    <fill>
      <patternFill patternType="solid">
        <fgColor rgb="00E2EFDA"/>
      </patternFill>
    </fill>
    <fill>
      <patternFill patternType="solid">
        <fgColor rgb="00FFFFFF"/>
      </patternFill>
    </fill>
    <fill>
      <patternFill patternType="solid">
        <fgColor rgb="00833C00"/>
      </patternFill>
    </fill>
    <fill>
      <patternFill patternType="solid">
        <fgColor rgb="00FCE4D6"/>
      </patternFill>
    </fill>
    <fill>
      <patternFill patternType="solid">
        <fgColor rgb="00375623"/>
      </patternFill>
    </fill>
    <fill>
      <patternFill patternType="solid">
        <fgColor rgb="004472C4"/>
      </patternFill>
    </fill>
    <fill>
      <patternFill patternType="solid">
        <fgColor rgb="00D9E1F2"/>
      </patternFill>
    </fill>
    <fill>
      <patternFill patternType="solid">
        <fgColor rgb="007030A0"/>
      </patternFill>
    </fill>
    <fill>
      <patternFill patternType="solid">
        <fgColor rgb="00EAD1D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72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3" fillId="4" borderId="0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left" vertical="center" wrapText="1"/>
    </xf>
    <xf numFmtId="0" fontId="5" fillId="6" borderId="1" pivotButton="0" quotePrefix="0" xfId="0"/>
    <xf numFmtId="164" fontId="5" fillId="6" borderId="1" pivotButton="0" quotePrefix="0" xfId="0"/>
    <xf numFmtId="164" fontId="6" fillId="7" borderId="1" pivotButton="0" quotePrefix="0" xfId="0"/>
    <xf numFmtId="0" fontId="7" fillId="2" borderId="1" applyAlignment="1" pivotButton="0" quotePrefix="0" xfId="0">
      <alignment horizontal="left" vertical="center" wrapText="1"/>
    </xf>
    <xf numFmtId="0" fontId="8" fillId="4" borderId="1" applyAlignment="1" pivotButton="0" quotePrefix="0" xfId="0">
      <alignment horizontal="center" vertical="center" wrapText="1"/>
    </xf>
    <xf numFmtId="0" fontId="0" fillId="5" borderId="0" pivotButton="0" quotePrefix="0" xfId="0"/>
    <xf numFmtId="0" fontId="9" fillId="5" borderId="1" applyAlignment="1" pivotButton="0" quotePrefix="0" xfId="0">
      <alignment horizontal="center" vertical="center" wrapText="1"/>
    </xf>
    <xf numFmtId="164" fontId="10" fillId="7" borderId="1" applyAlignment="1" pivotButton="0" quotePrefix="0" xfId="0">
      <alignment horizontal="center" vertical="center" wrapText="1"/>
    </xf>
    <xf numFmtId="0" fontId="9" fillId="5" borderId="1" applyAlignment="1" pivotButton="0" quotePrefix="0" xfId="0">
      <alignment horizontal="left" vertical="center" wrapText="1"/>
    </xf>
    <xf numFmtId="0" fontId="9" fillId="6" borderId="1" pivotButton="0" quotePrefix="0" xfId="0"/>
    <xf numFmtId="0" fontId="11" fillId="5" borderId="1" applyAlignment="1" pivotButton="0" quotePrefix="0" xfId="0">
      <alignment horizontal="center" vertical="center" wrapText="1"/>
    </xf>
    <xf numFmtId="0" fontId="9" fillId="5" borderId="1" pivotButton="0" quotePrefix="0" xfId="0"/>
    <xf numFmtId="0" fontId="0" fillId="8" borderId="0" pivotButton="0" quotePrefix="0" xfId="0"/>
    <xf numFmtId="0" fontId="9" fillId="8" borderId="1" applyAlignment="1" pivotButton="0" quotePrefix="0" xfId="0">
      <alignment horizontal="center" vertical="center" wrapText="1"/>
    </xf>
    <xf numFmtId="0" fontId="9" fillId="8" borderId="1" applyAlignment="1" pivotButton="0" quotePrefix="0" xfId="0">
      <alignment horizontal="left" vertical="center" wrapText="1"/>
    </xf>
    <xf numFmtId="0" fontId="11" fillId="8" borderId="1" applyAlignment="1" pivotButton="0" quotePrefix="0" xfId="0">
      <alignment horizontal="center" vertical="center" wrapText="1"/>
    </xf>
    <xf numFmtId="0" fontId="9" fillId="8" borderId="1" pivotButton="0" quotePrefix="0" xfId="0"/>
    <xf numFmtId="0" fontId="12" fillId="2" borderId="1" applyAlignment="1" pivotButton="0" quotePrefix="0" xfId="0">
      <alignment horizontal="left" vertical="center" wrapText="1"/>
    </xf>
    <xf numFmtId="0" fontId="0" fillId="4" borderId="0" pivotButton="0" quotePrefix="0" xfId="0"/>
    <xf numFmtId="0" fontId="9" fillId="4" borderId="1" applyAlignment="1" pivotButton="0" quotePrefix="0" xfId="0">
      <alignment horizontal="left" vertical="center" wrapText="1"/>
    </xf>
    <xf numFmtId="0" fontId="0" fillId="6" borderId="1" pivotButton="0" quotePrefix="0" xfId="0"/>
    <xf numFmtId="0" fontId="11" fillId="6" borderId="1" applyAlignment="1" pivotButton="0" quotePrefix="0" xfId="0">
      <alignment horizontal="center" vertical="center" wrapText="1"/>
    </xf>
    <xf numFmtId="0" fontId="0" fillId="4" borderId="1" pivotButton="0" quotePrefix="0" xfId="0"/>
    <xf numFmtId="164" fontId="0" fillId="6" borderId="1" pivotButton="0" quotePrefix="0" xfId="0"/>
    <xf numFmtId="0" fontId="0" fillId="8" borderId="1" pivotButton="0" quotePrefix="0" xfId="0"/>
    <xf numFmtId="0" fontId="8" fillId="4" borderId="1" applyAlignment="1" pivotButton="0" quotePrefix="0" xfId="0">
      <alignment horizontal="left" vertical="center" wrapText="1"/>
    </xf>
    <xf numFmtId="0" fontId="7" fillId="9" borderId="1" applyAlignment="1" pivotButton="0" quotePrefix="0" xfId="0">
      <alignment horizontal="left" vertical="center" wrapText="1"/>
    </xf>
    <xf numFmtId="0" fontId="13" fillId="10" borderId="1" applyAlignment="1" pivotButton="0" quotePrefix="0" xfId="0">
      <alignment horizontal="center" vertical="center" wrapText="1"/>
    </xf>
    <xf numFmtId="0" fontId="12" fillId="9" borderId="1" applyAlignment="1" pivotButton="0" quotePrefix="0" xfId="0">
      <alignment horizontal="left" vertical="center" wrapText="1"/>
    </xf>
    <xf numFmtId="0" fontId="0" fillId="10" borderId="0" pivotButton="0" quotePrefix="0" xfId="0"/>
    <xf numFmtId="0" fontId="9" fillId="10" borderId="1" applyAlignment="1" pivotButton="0" quotePrefix="0" xfId="0">
      <alignment horizontal="left" vertical="center" wrapText="1"/>
    </xf>
    <xf numFmtId="0" fontId="0" fillId="10" borderId="1" pivotButton="0" quotePrefix="0" xfId="0"/>
    <xf numFmtId="0" fontId="13" fillId="10" borderId="1" applyAlignment="1" pivotButton="0" quotePrefix="0" xfId="0">
      <alignment horizontal="left" vertical="center" wrapText="1"/>
    </xf>
    <xf numFmtId="0" fontId="7" fillId="11" borderId="1" applyAlignment="1" pivotButton="0" quotePrefix="0" xfId="0">
      <alignment horizontal="left" vertical="center" wrapText="1"/>
    </xf>
    <xf numFmtId="0" fontId="14" fillId="7" borderId="1" applyAlignment="1" pivotButton="0" quotePrefix="0" xfId="0">
      <alignment horizontal="center" vertical="center" wrapText="1"/>
    </xf>
    <xf numFmtId="0" fontId="12" fillId="11" borderId="1" applyAlignment="1" pivotButton="0" quotePrefix="0" xfId="0">
      <alignment horizontal="left" vertical="center" wrapText="1"/>
    </xf>
    <xf numFmtId="0" fontId="0" fillId="7" borderId="0" pivotButton="0" quotePrefix="0" xfId="0"/>
    <xf numFmtId="0" fontId="9" fillId="7" borderId="1" applyAlignment="1" pivotButton="0" quotePrefix="0" xfId="0">
      <alignment horizontal="left" vertical="center" wrapText="1"/>
    </xf>
    <xf numFmtId="0" fontId="0" fillId="7" borderId="1" pivotButton="0" quotePrefix="0" xfId="0"/>
    <xf numFmtId="0" fontId="14" fillId="7" borderId="1" applyAlignment="1" pivotButton="0" quotePrefix="0" xfId="0">
      <alignment horizontal="left" vertical="center" wrapText="1"/>
    </xf>
    <xf numFmtId="0" fontId="7" fillId="12" borderId="1" applyAlignment="1" pivotButton="0" quotePrefix="0" xfId="0">
      <alignment horizontal="left" vertical="center" wrapText="1"/>
    </xf>
    <xf numFmtId="0" fontId="15" fillId="13" borderId="1" applyAlignment="1" pivotButton="0" quotePrefix="0" xfId="0">
      <alignment horizontal="center" vertical="center" wrapText="1"/>
    </xf>
    <xf numFmtId="0" fontId="12" fillId="12" borderId="1" applyAlignment="1" pivotButton="0" quotePrefix="0" xfId="0">
      <alignment horizontal="left" vertical="center" wrapText="1"/>
    </xf>
    <xf numFmtId="0" fontId="0" fillId="13" borderId="0" pivotButton="0" quotePrefix="0" xfId="0"/>
    <xf numFmtId="0" fontId="9" fillId="13" borderId="1" applyAlignment="1" pivotButton="0" quotePrefix="0" xfId="0">
      <alignment horizontal="left" vertical="center" wrapText="1"/>
    </xf>
    <xf numFmtId="0" fontId="0" fillId="13" borderId="1" pivotButton="0" quotePrefix="0" xfId="0"/>
    <xf numFmtId="0" fontId="15" fillId="13" borderId="1" applyAlignment="1" pivotButton="0" quotePrefix="0" xfId="0">
      <alignment horizontal="left" vertical="center" wrapText="1"/>
    </xf>
    <xf numFmtId="0" fontId="7" fillId="14" borderId="1" applyAlignment="1" pivotButton="0" quotePrefix="0" xfId="0">
      <alignment horizontal="left" vertical="center" wrapText="1"/>
    </xf>
    <xf numFmtId="0" fontId="16" fillId="15" borderId="1" applyAlignment="1" pivotButton="0" quotePrefix="0" xfId="0">
      <alignment horizontal="center" vertical="center" wrapText="1"/>
    </xf>
    <xf numFmtId="0" fontId="12" fillId="14" borderId="1" applyAlignment="1" pivotButton="0" quotePrefix="0" xfId="0">
      <alignment horizontal="left" vertical="center" wrapText="1"/>
    </xf>
    <xf numFmtId="0" fontId="0" fillId="15" borderId="0" pivotButton="0" quotePrefix="0" xfId="0"/>
    <xf numFmtId="0" fontId="9" fillId="15" borderId="1" applyAlignment="1" pivotButton="0" quotePrefix="0" xfId="0">
      <alignment horizontal="left" vertical="center" wrapText="1"/>
    </xf>
    <xf numFmtId="0" fontId="0" fillId="15" borderId="1" pivotButton="0" quotePrefix="0" xfId="0"/>
    <xf numFmtId="0" fontId="16" fillId="15" borderId="1" applyAlignment="1" pivotButton="0" quotePrefix="0" xfId="0">
      <alignment horizontal="left" vertical="center" wrapText="1"/>
    </xf>
    <xf numFmtId="0" fontId="17" fillId="2" borderId="1" applyAlignment="1" pivotButton="0" quotePrefix="0" xfId="0">
      <alignment horizontal="center" vertical="center" wrapText="1"/>
    </xf>
    <xf numFmtId="164" fontId="9" fillId="7" borderId="1" applyAlignment="1" pivotButton="0" quotePrefix="0" xfId="0">
      <alignment horizontal="center" vertical="center" wrapText="1"/>
    </xf>
    <xf numFmtId="0" fontId="4" fillId="8" borderId="1" applyAlignment="1" pivotButton="0" quotePrefix="0" xfId="0">
      <alignment horizontal="left" vertical="center" wrapText="1"/>
    </xf>
    <xf numFmtId="0" fontId="9" fillId="7" borderId="1" applyAlignment="1" pivotButton="0" quotePrefix="0" xfId="0">
      <alignment horizontal="center" vertical="center" wrapText="1"/>
    </xf>
    <xf numFmtId="0" fontId="9" fillId="6" borderId="1" applyAlignment="1" pivotButton="0" quotePrefix="0" xfId="0">
      <alignment horizontal="center" vertical="center" wrapText="1"/>
    </xf>
    <xf numFmtId="0" fontId="18" fillId="2" borderId="1" applyAlignment="1" pivotButton="0" quotePrefix="0" xfId="0">
      <alignment horizontal="center" vertical="center" wrapText="1"/>
    </xf>
    <xf numFmtId="0" fontId="19" fillId="2" borderId="0" applyAlignment="1" pivotButton="0" quotePrefix="0" xfId="0">
      <alignment horizontal="center" vertical="center" wrapText="1"/>
    </xf>
    <xf numFmtId="0" fontId="6" fillId="4" borderId="0" applyAlignment="1" pivotButton="0" quotePrefix="0" xfId="0">
      <alignment horizontal="center" vertical="center" wrapText="1"/>
    </xf>
    <xf numFmtId="0" fontId="19" fillId="3" borderId="1" applyAlignment="1" pivotButton="0" quotePrefix="0" xfId="0">
      <alignment horizontal="center" vertical="center" wrapText="1"/>
    </xf>
    <xf numFmtId="0" fontId="20" fillId="5" borderId="1" applyAlignment="1" pivotButton="0" quotePrefix="0" xfId="0">
      <alignment horizontal="left" vertical="center" wrapText="1"/>
    </xf>
    <xf numFmtId="0" fontId="10" fillId="5" borderId="1" applyAlignment="1" pivotButton="0" quotePrefix="0" xfId="0">
      <alignment horizontal="left" vertical="center" wrapText="1"/>
    </xf>
    <xf numFmtId="0" fontId="20" fillId="8" borderId="1" applyAlignment="1" pivotButton="0" quotePrefix="0" xfId="0">
      <alignment horizontal="left" vertical="center" wrapText="1"/>
    </xf>
    <xf numFmtId="0" fontId="10" fillId="8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J112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8" customWidth="1" min="2" max="2"/>
    <col width="16" customWidth="1" min="3" max="3"/>
    <col width="30" customWidth="1" min="4" max="4"/>
    <col width="16" customWidth="1" min="5" max="5"/>
    <col width="16" customWidth="1" min="6" max="6"/>
    <col width="18" customWidth="1" min="7" max="7"/>
    <col width="16" customWidth="1" min="8" max="8"/>
    <col width="20" customWidth="1" min="9" max="9"/>
    <col width="3" customWidth="1" min="10" max="10"/>
  </cols>
  <sheetData>
    <row r="1" ht="36" customHeight="1">
      <c r="A1" s="1" t="inlineStr">
        <is>
          <t>90-Day Fabric Deployment Project Plan</t>
        </is>
      </c>
    </row>
    <row r="2" ht="18" customHeight="1">
      <c r="A2" s="2" t="inlineStr">
        <is>
          <t>Fabric Fast Track Workbook · Raleigh Day of Data 2026 · jonathan.stewart@soundbi.com</t>
        </is>
      </c>
    </row>
    <row r="3" ht="16" customHeight="1">
      <c r="A3" s="3" t="inlineStr">
        <is>
          <t>Yellow = your input  |  Green = auto-calculated  |  Enter Start Date in B4 — all milestone dates update automatically</t>
        </is>
      </c>
    </row>
    <row r="4" ht="22" customHeight="1">
      <c r="A4" s="4" t="inlineStr">
        <is>
          <t>Project:</t>
        </is>
      </c>
      <c r="C4" s="5" t="n"/>
      <c r="F4" s="4" t="inlineStr">
        <is>
          <t>Organization:</t>
        </is>
      </c>
      <c r="H4" s="5" t="n"/>
    </row>
    <row r="5" ht="22" customHeight="1">
      <c r="A5" s="4" t="inlineStr">
        <is>
          <t>Start Date (Day 1):</t>
        </is>
      </c>
      <c r="C5" s="6" t="n"/>
      <c r="F5" s="4" t="inlineStr">
        <is>
          <t>Target Go-Live (Day 90):</t>
        </is>
      </c>
      <c r="H5" s="7">
        <f>IF(C4="","",WORKDAY(C4,89))</f>
        <v/>
      </c>
    </row>
    <row r="6" ht="22" customHeight="1">
      <c r="A6" s="4" t="inlineStr">
        <is>
          <t>Executive Sponsor:</t>
        </is>
      </c>
      <c r="C6" s="5" t="n"/>
      <c r="F6" s="4" t="inlineStr">
        <is>
          <t>Data Team Lead:</t>
        </is>
      </c>
      <c r="H6" s="5" t="n"/>
    </row>
    <row r="8" ht="26" customHeight="1">
      <c r="A8" s="8" t="inlineStr">
        <is>
          <t>PHASE 1 — ASSESS  (Days 1–15)  |  Goal: Know what you have, who cares, and what success looks like  |  Owner: Head of Data + IT Lead</t>
        </is>
      </c>
    </row>
    <row r="9" ht="18" customHeight="1">
      <c r="A9" s="9" t="inlineStr"/>
      <c r="B9" s="9" t="inlineStr">
        <is>
          <t>Day</t>
        </is>
      </c>
      <c r="C9" s="9" t="inlineStr">
        <is>
          <t>Calendar Date</t>
        </is>
      </c>
      <c r="D9" s="9" t="inlineStr">
        <is>
          <t>Milestone</t>
        </is>
      </c>
      <c r="E9" s="9" t="inlineStr">
        <is>
          <t>Owner</t>
        </is>
      </c>
      <c r="F9" s="9" t="inlineStr">
        <is>
          <t>Status</t>
        </is>
      </c>
      <c r="G9" s="9" t="inlineStr">
        <is>
          <t>Notes</t>
        </is>
      </c>
      <c r="H9" s="9" t="inlineStr"/>
      <c r="I9" s="9" t="inlineStr"/>
      <c r="J9" s="9" t="inlineStr"/>
    </row>
    <row r="10" ht="20" customHeight="1">
      <c r="A10" s="10" t="n"/>
      <c r="B10" s="11" t="n">
        <v>1</v>
      </c>
      <c r="C10" s="12">
        <f>IF($C$4="","",WORKDAY($C$4,1-1))</f>
        <v/>
      </c>
      <c r="D10" s="13" t="inlineStr">
        <is>
          <t>Kickoff — project charter signed, sponsor confirmed</t>
        </is>
      </c>
      <c r="G10" s="14" t="n"/>
      <c r="H10" s="15" t="inlineStr">
        <is>
          <t>☐</t>
        </is>
      </c>
      <c r="I10" s="16" t="n"/>
    </row>
    <row r="11" ht="20" customHeight="1">
      <c r="A11" s="17" t="n"/>
      <c r="B11" s="18" t="inlineStr">
        <is>
          <t>1–5</t>
        </is>
      </c>
      <c r="C11" s="18" t="n"/>
      <c r="D11" s="19" t="inlineStr">
        <is>
          <t>Data source inventory started</t>
        </is>
      </c>
      <c r="G11" s="14" t="n"/>
      <c r="H11" s="20" t="inlineStr">
        <is>
          <t>☐</t>
        </is>
      </c>
      <c r="I11" s="21" t="n"/>
    </row>
    <row r="12" ht="20" customHeight="1">
      <c r="A12" s="10" t="n"/>
      <c r="B12" s="11" t="n">
        <v>5</v>
      </c>
      <c r="C12" s="12">
        <f>IF($C$4="","",WORKDAY($C$4,5-1))</f>
        <v/>
      </c>
      <c r="D12" s="13" t="inlineStr">
        <is>
          <t>Executive sponsor named and briefed</t>
        </is>
      </c>
      <c r="G12" s="14" t="n"/>
      <c r="H12" s="15" t="inlineStr">
        <is>
          <t>☐</t>
        </is>
      </c>
      <c r="I12" s="16" t="n"/>
    </row>
    <row r="13" ht="20" customHeight="1">
      <c r="A13" s="17" t="n"/>
      <c r="B13" s="18" t="n">
        <v>7</v>
      </c>
      <c r="C13" s="12">
        <f>IF($C$4="","",WORKDAY($C$4,7-1))</f>
        <v/>
      </c>
      <c r="D13" s="19" t="inlineStr">
        <is>
          <t>Primary use case defined with Day 90 measurable outcome</t>
        </is>
      </c>
      <c r="G13" s="14" t="n"/>
      <c r="H13" s="20" t="inlineStr">
        <is>
          <t>☐</t>
        </is>
      </c>
      <c r="I13" s="21" t="n"/>
    </row>
    <row r="14" ht="20" customHeight="1">
      <c r="A14" s="10" t="n"/>
      <c r="B14" s="11" t="n">
        <v>10</v>
      </c>
      <c r="C14" s="12">
        <f>IF($C$4="","",WORKDAY($C$4,10-1))</f>
        <v/>
      </c>
      <c r="D14" s="13" t="inlineStr">
        <is>
          <t>Stakeholder map complete</t>
        </is>
      </c>
      <c r="G14" s="14" t="n"/>
      <c r="H14" s="15" t="inlineStr">
        <is>
          <t>☐</t>
        </is>
      </c>
      <c r="I14" s="16" t="n"/>
    </row>
    <row r="15" ht="20" customHeight="1">
      <c r="A15" s="17" t="n"/>
      <c r="B15" s="18" t="n">
        <v>12</v>
      </c>
      <c r="C15" s="12">
        <f>IF($C$4="","",WORKDAY($C$4,12-1))</f>
        <v/>
      </c>
      <c r="D15" s="19" t="inlineStr">
        <is>
          <t>Data source inventory complete — quality ratings assigned</t>
        </is>
      </c>
      <c r="G15" s="14" t="n"/>
      <c r="H15" s="20" t="inlineStr">
        <is>
          <t>☐</t>
        </is>
      </c>
      <c r="I15" s="21" t="n"/>
    </row>
    <row r="16" ht="20" customHeight="1">
      <c r="A16" s="10" t="n"/>
      <c r="B16" s="11" t="n">
        <v>14</v>
      </c>
      <c r="C16" s="12">
        <f>IF($C$4="","",WORKDAY($C$4,14-1))</f>
        <v/>
      </c>
      <c r="D16" s="13" t="inlineStr">
        <is>
          <t>Capacity sizing reviewed and approved</t>
        </is>
      </c>
      <c r="G16" s="14" t="n"/>
      <c r="H16" s="15" t="inlineStr">
        <is>
          <t>☐</t>
        </is>
      </c>
      <c r="I16" s="16" t="n"/>
    </row>
    <row r="17" ht="20" customHeight="1">
      <c r="A17" s="17" t="n"/>
      <c r="B17" s="18" t="n">
        <v>15</v>
      </c>
      <c r="C17" s="12">
        <f>IF($C$4="","",WORKDAY($C$4,15-1))</f>
        <v/>
      </c>
      <c r="D17" s="19" t="inlineStr">
        <is>
          <t>Acceptance criteria framework shared with business owner</t>
        </is>
      </c>
      <c r="G17" s="14" t="n"/>
      <c r="H17" s="20" t="inlineStr">
        <is>
          <t>☐</t>
        </is>
      </c>
      <c r="I17" s="21" t="n"/>
    </row>
    <row r="18" ht="8" customHeight="1"/>
    <row r="19" ht="22" customHeight="1">
      <c r="A19" s="22" t="inlineStr">
        <is>
          <t>🔒  PHASE 1 GATE — Day 15  (all items must pass to proceed)</t>
        </is>
      </c>
    </row>
    <row r="20" ht="18" customHeight="1">
      <c r="A20" s="9" t="inlineStr"/>
      <c r="B20" s="9" t="inlineStr">
        <is>
          <t>Gate Item</t>
        </is>
      </c>
      <c r="C20" s="9" t="inlineStr"/>
      <c r="D20" s="9" t="inlineStr"/>
      <c r="E20" s="9" t="inlineStr">
        <is>
          <t>Owner</t>
        </is>
      </c>
      <c r="F20" s="9" t="inlineStr">
        <is>
          <t>Status</t>
        </is>
      </c>
      <c r="G20" s="9" t="inlineStr"/>
      <c r="H20" s="9" t="inlineStr">
        <is>
          <t>Date Signed</t>
        </is>
      </c>
      <c r="I20" s="9" t="inlineStr"/>
      <c r="J20" s="9" t="inlineStr"/>
    </row>
    <row r="21" ht="20" customHeight="1">
      <c r="A21" s="23" t="n"/>
      <c r="B21" s="24" t="inlineStr">
        <is>
          <t>Executive sponsor named and has attended at least one meeting</t>
        </is>
      </c>
      <c r="E21" s="25" t="n"/>
      <c r="F21" s="26" t="inlineStr">
        <is>
          <t>☐ Pass  ☐ Hold</t>
        </is>
      </c>
      <c r="G21" s="27" t="n"/>
      <c r="H21" s="28" t="n"/>
    </row>
    <row r="22" ht="20" customHeight="1">
      <c r="A22" s="17" t="n"/>
      <c r="B22" s="19" t="inlineStr">
        <is>
          <t>Use case has a written, measurable Day 90 outcome</t>
        </is>
      </c>
      <c r="E22" s="25" t="n"/>
      <c r="F22" s="26" t="inlineStr">
        <is>
          <t>☐ Pass  ☐ Hold</t>
        </is>
      </c>
      <c r="G22" s="29" t="n"/>
      <c r="H22" s="28" t="n"/>
    </row>
    <row r="23" ht="20" customHeight="1">
      <c r="A23" s="23" t="n"/>
      <c r="B23" s="24" t="inlineStr">
        <is>
          <t>Capacity sizing approved by IT and finance</t>
        </is>
      </c>
      <c r="E23" s="25" t="n"/>
      <c r="F23" s="26" t="inlineStr">
        <is>
          <t>☐ Pass  ☐ Hold</t>
        </is>
      </c>
      <c r="G23" s="27" t="n"/>
      <c r="H23" s="28" t="n"/>
    </row>
    <row r="24" ht="22" customHeight="1">
      <c r="A24" s="30" t="inlineStr">
        <is>
          <t>Gate signed by:</t>
        </is>
      </c>
      <c r="F24" s="14" t="n"/>
    </row>
    <row r="25" ht="10" customHeight="1"/>
    <row r="26" ht="26" customHeight="1">
      <c r="A26" s="31" t="inlineStr">
        <is>
          <t>PHASE 2 — GOVERN  (Days 15–25)  |  Goal: Define the rules before anything is built  |  Owner: Platform Admin + Security Team</t>
        </is>
      </c>
    </row>
    <row r="27" ht="18" customHeight="1">
      <c r="A27" s="32" t="inlineStr"/>
      <c r="B27" s="32" t="inlineStr">
        <is>
          <t>Day</t>
        </is>
      </c>
      <c r="C27" s="32" t="inlineStr">
        <is>
          <t>Calendar Date</t>
        </is>
      </c>
      <c r="D27" s="32" t="inlineStr">
        <is>
          <t>Milestone</t>
        </is>
      </c>
      <c r="E27" s="32" t="inlineStr">
        <is>
          <t>Owner</t>
        </is>
      </c>
      <c r="F27" s="32" t="inlineStr">
        <is>
          <t>Status</t>
        </is>
      </c>
      <c r="G27" s="32" t="inlineStr">
        <is>
          <t>Notes</t>
        </is>
      </c>
      <c r="H27" s="32" t="inlineStr"/>
      <c r="I27" s="32" t="inlineStr"/>
      <c r="J27" s="32" t="inlineStr"/>
    </row>
    <row r="28" ht="20" customHeight="1">
      <c r="A28" s="10" t="n"/>
      <c r="B28" s="11" t="n">
        <v>16</v>
      </c>
      <c r="C28" s="12">
        <f>IF($C$4="","",WORKDAY($C$4,16-1))</f>
        <v/>
      </c>
      <c r="D28" s="13" t="inlineStr">
        <is>
          <t>Workspace naming convention drafted</t>
        </is>
      </c>
      <c r="G28" s="14" t="n"/>
      <c r="H28" s="15" t="inlineStr">
        <is>
          <t>☐</t>
        </is>
      </c>
      <c r="I28" s="16" t="n"/>
    </row>
    <row r="29" ht="20" customHeight="1">
      <c r="A29" s="17" t="n"/>
      <c r="B29" s="18" t="n">
        <v>17</v>
      </c>
      <c r="C29" s="12">
        <f>IF($C$4="","",WORKDAY($C$4,17-1))</f>
        <v/>
      </c>
      <c r="D29" s="19" t="inlineStr">
        <is>
          <t>Security model decision meeting (RLS, SP, promotion rights)</t>
        </is>
      </c>
      <c r="G29" s="14" t="n"/>
      <c r="H29" s="20" t="inlineStr">
        <is>
          <t>☐</t>
        </is>
      </c>
      <c r="I29" s="21" t="n"/>
    </row>
    <row r="30" ht="20" customHeight="1">
      <c r="A30" s="10" t="n"/>
      <c r="B30" s="11" t="n">
        <v>18</v>
      </c>
      <c r="C30" s="12">
        <f>IF($C$4="","",WORKDAY($C$4,18-1))</f>
        <v/>
      </c>
      <c r="D30" s="13" t="inlineStr">
        <is>
          <t>Naming convention approved by IT</t>
        </is>
      </c>
      <c r="G30" s="14" t="n"/>
      <c r="H30" s="15" t="inlineStr">
        <is>
          <t>☐</t>
        </is>
      </c>
      <c r="I30" s="16" t="n"/>
    </row>
    <row r="31" ht="20" customHeight="1">
      <c r="A31" s="17" t="n"/>
      <c r="B31" s="18" t="n">
        <v>18</v>
      </c>
      <c r="C31" s="12">
        <f>IF($C$4="","",WORKDAY($C$4,18-1))</f>
        <v/>
      </c>
      <c r="D31" s="19" t="inlineStr">
        <is>
          <t>Security matrix completed and signed</t>
        </is>
      </c>
      <c r="G31" s="14" t="n"/>
      <c r="H31" s="20" t="inlineStr">
        <is>
          <t>☐</t>
        </is>
      </c>
      <c r="I31" s="21" t="n"/>
    </row>
    <row r="32" ht="20" customHeight="1">
      <c r="A32" s="10" t="n"/>
      <c r="B32" s="11" t="n">
        <v>20</v>
      </c>
      <c r="C32" s="12">
        <f>IF($C$4="","",WORKDAY($C$4,20-1))</f>
        <v/>
      </c>
      <c r="D32" s="13" t="inlineStr">
        <is>
          <t>Fabric capacity assigned to domain</t>
        </is>
      </c>
      <c r="G32" s="14" t="n"/>
      <c r="H32" s="15" t="inlineStr">
        <is>
          <t>☐</t>
        </is>
      </c>
      <c r="I32" s="16" t="n"/>
    </row>
    <row r="33" ht="20" customHeight="1">
      <c r="A33" s="17" t="n"/>
      <c r="B33" s="18" t="n">
        <v>21</v>
      </c>
      <c r="C33" s="12">
        <f>IF($C$4="","",WORKDAY($C$4,21-1))</f>
        <v/>
      </c>
      <c r="D33" s="19" t="inlineStr">
        <is>
          <t>Service principal provisioned and tested in dev</t>
        </is>
      </c>
      <c r="G33" s="14" t="n"/>
      <c r="H33" s="20" t="inlineStr">
        <is>
          <t>☐</t>
        </is>
      </c>
      <c r="I33" s="21" t="n"/>
    </row>
    <row r="34" ht="20" customHeight="1">
      <c r="A34" s="10" t="n"/>
      <c r="B34" s="11" t="n">
        <v>22</v>
      </c>
      <c r="C34" s="12">
        <f>IF($C$4="","",WORKDAY($C$4,22-1))</f>
        <v/>
      </c>
      <c r="D34" s="13" t="inlineStr">
        <is>
          <t>Deployment pipeline (dev → test → prod) configured</t>
        </is>
      </c>
      <c r="G34" s="14" t="n"/>
      <c r="H34" s="15" t="inlineStr">
        <is>
          <t>☐</t>
        </is>
      </c>
      <c r="I34" s="16" t="n"/>
    </row>
    <row r="35" ht="20" customHeight="1">
      <c r="A35" s="17" t="n"/>
      <c r="B35" s="18" t="n">
        <v>24</v>
      </c>
      <c r="C35" s="12">
        <f>IF($C$4="","",WORKDAY($C$4,24-1))</f>
        <v/>
      </c>
      <c r="D35" s="19" t="inlineStr">
        <is>
          <t>Deployment pipeline tested end-to-end</t>
        </is>
      </c>
      <c r="G35" s="14" t="n"/>
      <c r="H35" s="20" t="inlineStr">
        <is>
          <t>☐</t>
        </is>
      </c>
      <c r="I35" s="21" t="n"/>
    </row>
    <row r="36" ht="8" customHeight="1"/>
    <row r="37" ht="22" customHeight="1">
      <c r="A37" s="33" t="inlineStr">
        <is>
          <t>🔒  PHASE 2 GATE — Day 25  (all items must pass to proceed)</t>
        </is>
      </c>
    </row>
    <row r="38" ht="18" customHeight="1">
      <c r="A38" s="32" t="inlineStr"/>
      <c r="B38" s="32" t="inlineStr">
        <is>
          <t>Gate Item</t>
        </is>
      </c>
      <c r="C38" s="32" t="inlineStr"/>
      <c r="D38" s="32" t="inlineStr"/>
      <c r="E38" s="32" t="inlineStr">
        <is>
          <t>Owner</t>
        </is>
      </c>
      <c r="F38" s="32" t="inlineStr">
        <is>
          <t>Status</t>
        </is>
      </c>
      <c r="G38" s="32" t="inlineStr"/>
      <c r="H38" s="32" t="inlineStr">
        <is>
          <t>Date Signed</t>
        </is>
      </c>
      <c r="I38" s="32" t="inlineStr"/>
      <c r="J38" s="32" t="inlineStr"/>
    </row>
    <row r="39" ht="20" customHeight="1">
      <c r="A39" s="34" t="n"/>
      <c r="B39" s="35" t="inlineStr">
        <is>
          <t>Workspace naming convention documented and IT-approved</t>
        </is>
      </c>
      <c r="E39" s="25" t="n"/>
      <c r="F39" s="26" t="inlineStr">
        <is>
          <t>☐ Pass  ☐ Hold</t>
        </is>
      </c>
      <c r="G39" s="36" t="n"/>
      <c r="H39" s="28" t="n"/>
    </row>
    <row r="40" ht="20" customHeight="1">
      <c r="A40" s="17" t="n"/>
      <c r="B40" s="19" t="inlineStr">
        <is>
          <t>Security model approved — roles mapped before any item created</t>
        </is>
      </c>
      <c r="E40" s="25" t="n"/>
      <c r="F40" s="26" t="inlineStr">
        <is>
          <t>☐ Pass  ☐ Hold</t>
        </is>
      </c>
      <c r="G40" s="29" t="n"/>
      <c r="H40" s="28" t="n"/>
    </row>
    <row r="41" ht="20" customHeight="1">
      <c r="A41" s="34" t="n"/>
      <c r="B41" s="35" t="inlineStr">
        <is>
          <t>One Fabric deployment pipeline runs end-to-end, no manual steps</t>
        </is>
      </c>
      <c r="E41" s="25" t="n"/>
      <c r="F41" s="26" t="inlineStr">
        <is>
          <t>☐ Pass  ☐ Hold</t>
        </is>
      </c>
      <c r="G41" s="36" t="n"/>
      <c r="H41" s="28" t="n"/>
    </row>
    <row r="42" ht="22" customHeight="1">
      <c r="A42" s="37" t="inlineStr">
        <is>
          <t>Gate signed by:</t>
        </is>
      </c>
      <c r="F42" s="14" t="n"/>
    </row>
    <row r="43" ht="10" customHeight="1"/>
    <row r="44" ht="26" customHeight="1">
      <c r="A44" s="38" t="inlineStr">
        <is>
          <t>PHASE 3 — LAND  (Days 25–50)  |  Goal: Get clean, structured data flowing reliably  |  Owner: Data Engineering Team</t>
        </is>
      </c>
    </row>
    <row r="45" ht="18" customHeight="1">
      <c r="A45" s="39" t="inlineStr"/>
      <c r="B45" s="39" t="inlineStr">
        <is>
          <t>Day</t>
        </is>
      </c>
      <c r="C45" s="39" t="inlineStr">
        <is>
          <t>Calendar Date</t>
        </is>
      </c>
      <c r="D45" s="39" t="inlineStr">
        <is>
          <t>Milestone</t>
        </is>
      </c>
      <c r="E45" s="39" t="inlineStr">
        <is>
          <t>Owner</t>
        </is>
      </c>
      <c r="F45" s="39" t="inlineStr">
        <is>
          <t>Status</t>
        </is>
      </c>
      <c r="G45" s="39" t="inlineStr">
        <is>
          <t>Notes</t>
        </is>
      </c>
      <c r="H45" s="39" t="inlineStr"/>
      <c r="I45" s="39" t="inlineStr"/>
      <c r="J45" s="39" t="inlineStr"/>
    </row>
    <row r="46" ht="20" customHeight="1">
      <c r="A46" s="10" t="n"/>
      <c r="B46" s="11" t="n">
        <v>25</v>
      </c>
      <c r="C46" s="12">
        <f>IF($C$4="","",WORKDAY($C$4,25-1))</f>
        <v/>
      </c>
      <c r="D46" s="13" t="inlineStr">
        <is>
          <t>Medallion matrix completed for all sources</t>
        </is>
      </c>
      <c r="G46" s="14" t="n"/>
      <c r="H46" s="15" t="inlineStr">
        <is>
          <t>☐</t>
        </is>
      </c>
      <c r="I46" s="16" t="n"/>
    </row>
    <row r="47" ht="20" customHeight="1">
      <c r="A47" s="17" t="n"/>
      <c r="B47" s="18" t="n">
        <v>26</v>
      </c>
      <c r="C47" s="12">
        <f>IF($C$4="","",WORKDAY($C$4,26-1))</f>
        <v/>
      </c>
      <c r="D47" s="19" t="inlineStr">
        <is>
          <t>Pipeline development begins — quality 3–5 sources first</t>
        </is>
      </c>
      <c r="G47" s="14" t="n"/>
      <c r="H47" s="20" t="inlineStr">
        <is>
          <t>☐</t>
        </is>
      </c>
      <c r="I47" s="21" t="n"/>
    </row>
    <row r="48" ht="20" customHeight="1">
      <c r="A48" s="10" t="n"/>
      <c r="B48" s="11" t="n">
        <v>28</v>
      </c>
      <c r="C48" s="12">
        <f>IF($C$4="","",WORKDAY($C$4,28-1))</f>
        <v/>
      </c>
      <c r="D48" s="13" t="inlineStr">
        <is>
          <t>First bronze pipeline running and monitored</t>
        </is>
      </c>
      <c r="G48" s="14" t="n"/>
      <c r="H48" s="15" t="inlineStr">
        <is>
          <t>☐</t>
        </is>
      </c>
      <c r="I48" s="16" t="n"/>
    </row>
    <row r="49" ht="20" customHeight="1">
      <c r="A49" s="17" t="n"/>
      <c r="B49" s="18" t="n">
        <v>35</v>
      </c>
      <c r="C49" s="12">
        <f>IF($C$4="","",WORKDAY($C$4,35-1))</f>
        <v/>
      </c>
      <c r="D49" s="19" t="inlineStr">
        <is>
          <t>Bronze flowing for all quality 3–5 sources</t>
        </is>
      </c>
      <c r="G49" s="14" t="n"/>
      <c r="H49" s="20" t="inlineStr">
        <is>
          <t>☐</t>
        </is>
      </c>
      <c r="I49" s="21" t="n"/>
    </row>
    <row r="50" ht="20" customHeight="1">
      <c r="A50" s="10" t="n"/>
      <c r="B50" s="11" t="n">
        <v>38</v>
      </c>
      <c r="C50" s="12">
        <f>IF($C$4="","",WORKDAY($C$4,38-1))</f>
        <v/>
      </c>
      <c r="D50" s="13" t="inlineStr">
        <is>
          <t>Quality 1–2 sources remediated and in bronze</t>
        </is>
      </c>
      <c r="G50" s="14" t="n"/>
      <c r="H50" s="15" t="inlineStr">
        <is>
          <t>☐</t>
        </is>
      </c>
      <c r="I50" s="16" t="n"/>
    </row>
    <row r="51" ht="20" customHeight="1">
      <c r="A51" s="17" t="n"/>
      <c r="B51" s="18" t="n">
        <v>40</v>
      </c>
      <c r="C51" s="12">
        <f>IF($C$4="","",WORKDAY($C$4,40-1))</f>
        <v/>
      </c>
      <c r="D51" s="19" t="inlineStr">
        <is>
          <t>All sources in bronze</t>
        </is>
      </c>
      <c r="G51" s="14" t="n"/>
      <c r="H51" s="20" t="inlineStr">
        <is>
          <t>☐</t>
        </is>
      </c>
      <c r="I51" s="21" t="n"/>
    </row>
    <row r="52" ht="20" customHeight="1">
      <c r="A52" s="10" t="n"/>
      <c r="B52" s="11" t="n">
        <v>42</v>
      </c>
      <c r="C52" s="12">
        <f>IF($C$4="","",WORKDAY($C$4,42-1))</f>
        <v/>
      </c>
      <c r="D52" s="13" t="inlineStr">
        <is>
          <t>Silver transformations underway</t>
        </is>
      </c>
      <c r="G52" s="14" t="n"/>
      <c r="H52" s="15" t="inlineStr">
        <is>
          <t>☐</t>
        </is>
      </c>
      <c r="I52" s="16" t="n"/>
    </row>
    <row r="53" ht="20" customHeight="1">
      <c r="A53" s="17" t="n"/>
      <c r="B53" s="18" t="n">
        <v>45</v>
      </c>
      <c r="C53" s="12">
        <f>IF($C$4="","",WORKDAY($C$4,45-1))</f>
        <v/>
      </c>
      <c r="D53" s="19" t="inlineStr">
        <is>
          <t>Silver complete — all joins, dedup, type conformance</t>
        </is>
      </c>
      <c r="G53" s="14" t="n"/>
      <c r="H53" s="20" t="inlineStr">
        <is>
          <t>☐</t>
        </is>
      </c>
      <c r="I53" s="21" t="n"/>
    </row>
    <row r="54" ht="20" customHeight="1">
      <c r="A54" s="10" t="n"/>
      <c r="B54" s="11" t="n">
        <v>48</v>
      </c>
      <c r="C54" s="12">
        <f>IF($C$4="","",WORKDAY($C$4,48-1))</f>
        <v/>
      </c>
      <c r="D54" s="13" t="inlineStr">
        <is>
          <t>First gold tables built</t>
        </is>
      </c>
      <c r="G54" s="14" t="n"/>
      <c r="H54" s="15" t="inlineStr">
        <is>
          <t>☐</t>
        </is>
      </c>
      <c r="I54" s="16" t="n"/>
    </row>
    <row r="55" ht="20" customHeight="1">
      <c r="A55" s="17" t="n"/>
      <c r="B55" s="18" t="n">
        <v>50</v>
      </c>
      <c r="C55" s="12">
        <f>IF($C$4="","",WORKDAY($C$4,50-1))</f>
        <v/>
      </c>
      <c r="D55" s="19" t="inlineStr">
        <is>
          <t>Business owner previews at least one gold table</t>
        </is>
      </c>
      <c r="G55" s="14" t="n"/>
      <c r="H55" s="20" t="inlineStr">
        <is>
          <t>☐</t>
        </is>
      </c>
      <c r="I55" s="21" t="n"/>
    </row>
    <row r="56" ht="8" customHeight="1"/>
    <row r="57" ht="22" customHeight="1">
      <c r="A57" s="40" t="inlineStr">
        <is>
          <t>🔒  PHASE 3 GATE — Day 50  (all items must pass to proceed)</t>
        </is>
      </c>
    </row>
    <row r="58" ht="18" customHeight="1">
      <c r="A58" s="39" t="inlineStr"/>
      <c r="B58" s="39" t="inlineStr">
        <is>
          <t>Gate Item</t>
        </is>
      </c>
      <c r="C58" s="39" t="inlineStr"/>
      <c r="D58" s="39" t="inlineStr"/>
      <c r="E58" s="39" t="inlineStr">
        <is>
          <t>Owner</t>
        </is>
      </c>
      <c r="F58" s="39" t="inlineStr">
        <is>
          <t>Status</t>
        </is>
      </c>
      <c r="G58" s="39" t="inlineStr"/>
      <c r="H58" s="39" t="inlineStr">
        <is>
          <t>Date Signed</t>
        </is>
      </c>
      <c r="I58" s="39" t="inlineStr"/>
      <c r="J58" s="39" t="inlineStr"/>
    </row>
    <row r="59" ht="20" customHeight="1">
      <c r="A59" s="41" t="n"/>
      <c r="B59" s="42" t="inlineStr">
        <is>
          <t>Bronze data landing on schedule for all sources</t>
        </is>
      </c>
      <c r="E59" s="25" t="n"/>
      <c r="F59" s="26" t="inlineStr">
        <is>
          <t>☐ Pass  ☐ Hold</t>
        </is>
      </c>
      <c r="G59" s="43" t="n"/>
      <c r="H59" s="28" t="n"/>
    </row>
    <row r="60" ht="20" customHeight="1">
      <c r="A60" s="17" t="n"/>
      <c r="B60" s="19" t="inlineStr">
        <is>
          <t>Silver validated against source (row counts + spot checks)</t>
        </is>
      </c>
      <c r="E60" s="25" t="n"/>
      <c r="F60" s="26" t="inlineStr">
        <is>
          <t>☐ Pass  ☐ Hold</t>
        </is>
      </c>
      <c r="G60" s="29" t="n"/>
      <c r="H60" s="28" t="n"/>
    </row>
    <row r="61" ht="20" customHeight="1">
      <c r="A61" s="41" t="n"/>
      <c r="B61" s="42" t="inlineStr">
        <is>
          <t>At least one gold table previewed and confirmed by business owner</t>
        </is>
      </c>
      <c r="E61" s="25" t="n"/>
      <c r="F61" s="26" t="inlineStr">
        <is>
          <t>☐ Pass  ☐ Hold</t>
        </is>
      </c>
      <c r="G61" s="43" t="n"/>
      <c r="H61" s="28" t="n"/>
    </row>
    <row r="62" ht="22" customHeight="1">
      <c r="A62" s="44" t="inlineStr">
        <is>
          <t>Gate signed by:</t>
        </is>
      </c>
      <c r="F62" s="14" t="n"/>
    </row>
    <row r="63" ht="10" customHeight="1"/>
    <row r="64" ht="26" customHeight="1">
      <c r="A64" s="45" t="inlineStr">
        <is>
          <t>PHASE 4 — BUILD  (Days 50–75)  |  Goal: Turn validated data into reports that pass business review  |  Owner: BI Developer + Business Analyst</t>
        </is>
      </c>
    </row>
    <row r="65" ht="18" customHeight="1">
      <c r="A65" s="46" t="inlineStr"/>
      <c r="B65" s="46" t="inlineStr">
        <is>
          <t>Day</t>
        </is>
      </c>
      <c r="C65" s="46" t="inlineStr">
        <is>
          <t>Calendar Date</t>
        </is>
      </c>
      <c r="D65" s="46" t="inlineStr">
        <is>
          <t>Milestone</t>
        </is>
      </c>
      <c r="E65" s="46" t="inlineStr">
        <is>
          <t>Owner</t>
        </is>
      </c>
      <c r="F65" s="46" t="inlineStr">
        <is>
          <t>Status</t>
        </is>
      </c>
      <c r="G65" s="46" t="inlineStr">
        <is>
          <t>Notes</t>
        </is>
      </c>
      <c r="H65" s="46" t="inlineStr"/>
      <c r="I65" s="46" t="inlineStr"/>
      <c r="J65" s="46" t="inlineStr"/>
    </row>
    <row r="66" ht="20" customHeight="1">
      <c r="A66" s="10" t="n"/>
      <c r="B66" s="11" t="n">
        <v>50</v>
      </c>
      <c r="C66" s="12">
        <f>IF($C$4="","",WORKDAY($C$4,50-1))</f>
        <v/>
      </c>
      <c r="D66" s="13" t="inlineStr">
        <is>
          <t>Acceptance criteria reviewed with business owner</t>
        </is>
      </c>
      <c r="G66" s="14" t="n"/>
      <c r="H66" s="15" t="inlineStr">
        <is>
          <t>☐</t>
        </is>
      </c>
      <c r="I66" s="16" t="n"/>
    </row>
    <row r="67" ht="20" customHeight="1">
      <c r="A67" s="17" t="n"/>
      <c r="B67" s="18" t="n">
        <v>52</v>
      </c>
      <c r="C67" s="12">
        <f>IF($C$4="","",WORKDAY($C$4,52-1))</f>
        <v/>
      </c>
      <c r="D67" s="19" t="inlineStr">
        <is>
          <t>Semantic model connected to gold layer</t>
        </is>
      </c>
      <c r="G67" s="14" t="n"/>
      <c r="H67" s="20" t="inlineStr">
        <is>
          <t>☐</t>
        </is>
      </c>
      <c r="I67" s="21" t="n"/>
    </row>
    <row r="68" ht="20" customHeight="1">
      <c r="A68" s="10" t="n"/>
      <c r="B68" s="11" t="n">
        <v>55</v>
      </c>
      <c r="C68" s="12">
        <f>IF($C$4="","",WORKDAY($C$4,55-1))</f>
        <v/>
      </c>
      <c r="D68" s="13" t="inlineStr">
        <is>
          <t>BPA audit run — zero critical violations, warnings documented</t>
        </is>
      </c>
      <c r="G68" s="14" t="n"/>
      <c r="H68" s="15" t="inlineStr">
        <is>
          <t>☐</t>
        </is>
      </c>
      <c r="I68" s="16" t="n"/>
    </row>
    <row r="69" ht="20" customHeight="1">
      <c r="A69" s="17" t="n"/>
      <c r="B69" s="18" t="n">
        <v>58</v>
      </c>
      <c r="C69" s="12">
        <f>IF($C$4="","",WORKDAY($C$4,58-1))</f>
        <v/>
      </c>
      <c r="D69" s="19" t="inlineStr">
        <is>
          <t>RLS roles configured and tested</t>
        </is>
      </c>
      <c r="G69" s="14" t="n"/>
      <c r="H69" s="20" t="inlineStr">
        <is>
          <t>☐</t>
        </is>
      </c>
      <c r="I69" s="21" t="n"/>
    </row>
    <row r="70" ht="20" customHeight="1">
      <c r="A70" s="10" t="n"/>
      <c r="B70" s="11" t="n">
        <v>60</v>
      </c>
      <c r="C70" s="12">
        <f>IF($C$4="","",WORKDAY($C$4,60-1))</f>
        <v/>
      </c>
      <c r="D70" s="13" t="inlineStr">
        <is>
          <t>First reports built against semantic model</t>
        </is>
      </c>
      <c r="G70" s="14" t="n"/>
      <c r="H70" s="15" t="inlineStr">
        <is>
          <t>☐</t>
        </is>
      </c>
      <c r="I70" s="16" t="n"/>
    </row>
    <row r="71" ht="20" customHeight="1">
      <c r="A71" s="17" t="n"/>
      <c r="B71" s="18" t="n">
        <v>62</v>
      </c>
      <c r="C71" s="12">
        <f>IF($C$4="","",WORKDAY($C$4,62-1))</f>
        <v/>
      </c>
      <c r="D71" s="19" t="inlineStr">
        <is>
          <t>First UAT pass — business owner tests independently</t>
        </is>
      </c>
      <c r="G71" s="14" t="n"/>
      <c r="H71" s="20" t="inlineStr">
        <is>
          <t>☐</t>
        </is>
      </c>
      <c r="I71" s="21" t="n"/>
    </row>
    <row r="72" ht="20" customHeight="1">
      <c r="A72" s="10" t="n"/>
      <c r="B72" s="11" t="n">
        <v>65</v>
      </c>
      <c r="C72" s="12">
        <f>IF($C$4="","",WORKDAY($C$4,65-1))</f>
        <v/>
      </c>
      <c r="D72" s="13" t="inlineStr">
        <is>
          <t>All reports in UAT</t>
        </is>
      </c>
      <c r="G72" s="14" t="n"/>
      <c r="H72" s="15" t="inlineStr">
        <is>
          <t>☐</t>
        </is>
      </c>
      <c r="I72" s="16" t="n"/>
    </row>
    <row r="73" ht="20" customHeight="1">
      <c r="A73" s="17" t="n"/>
      <c r="B73" s="18" t="n">
        <v>70</v>
      </c>
      <c r="C73" s="12">
        <f>IF($C$4="","",WORKDAY($C$4,70-1))</f>
        <v/>
      </c>
      <c r="D73" s="19" t="inlineStr">
        <is>
          <t>UAT complete — discrepancies resolved</t>
        </is>
      </c>
      <c r="G73" s="14" t="n"/>
      <c r="H73" s="20" t="inlineStr">
        <is>
          <t>☐</t>
        </is>
      </c>
      <c r="I73" s="21" t="n"/>
    </row>
    <row r="74" ht="20" customHeight="1">
      <c r="A74" s="10" t="n"/>
      <c r="B74" s="11" t="n">
        <v>74</v>
      </c>
      <c r="C74" s="12">
        <f>IF($C$4="","",WORKDAY($C$4,74-1))</f>
        <v/>
      </c>
      <c r="D74" s="13" t="inlineStr">
        <is>
          <t>All reports approved, Phase 4 gate ready</t>
        </is>
      </c>
      <c r="G74" s="14" t="n"/>
      <c r="H74" s="15" t="inlineStr">
        <is>
          <t>☐</t>
        </is>
      </c>
      <c r="I74" s="16" t="n"/>
    </row>
    <row r="75" ht="8" customHeight="1"/>
    <row r="76" ht="22" customHeight="1">
      <c r="A76" s="47" t="inlineStr">
        <is>
          <t>🔒  PHASE 4 GATE — Day 75  (all items must pass to proceed)</t>
        </is>
      </c>
    </row>
    <row r="77" ht="18" customHeight="1">
      <c r="A77" s="46" t="inlineStr"/>
      <c r="B77" s="46" t="inlineStr">
        <is>
          <t>Gate Item</t>
        </is>
      </c>
      <c r="C77" s="46" t="inlineStr"/>
      <c r="D77" s="46" t="inlineStr"/>
      <c r="E77" s="46" t="inlineStr">
        <is>
          <t>Owner</t>
        </is>
      </c>
      <c r="F77" s="46" t="inlineStr">
        <is>
          <t>Status</t>
        </is>
      </c>
      <c r="G77" s="46" t="inlineStr"/>
      <c r="H77" s="46" t="inlineStr">
        <is>
          <t>Date Signed</t>
        </is>
      </c>
      <c r="I77" s="46" t="inlineStr"/>
      <c r="J77" s="46" t="inlineStr"/>
    </row>
    <row r="78" ht="20" customHeight="1">
      <c r="A78" s="48" t="n"/>
      <c r="B78" s="49" t="inlineStr">
        <is>
          <t>Business owner signed off on at least 3 reports</t>
        </is>
      </c>
      <c r="E78" s="25" t="n"/>
      <c r="F78" s="26" t="inlineStr">
        <is>
          <t>☐ Pass  ☐ Hold</t>
        </is>
      </c>
      <c r="G78" s="50" t="n"/>
      <c r="H78" s="28" t="n"/>
    </row>
    <row r="79" ht="20" customHeight="1">
      <c r="A79" s="17" t="n"/>
      <c r="B79" s="19" t="inlineStr">
        <is>
          <t>BPA audit: zero critical violations</t>
        </is>
      </c>
      <c r="E79" s="25" t="n"/>
      <c r="F79" s="26" t="inlineStr">
        <is>
          <t>☐ Pass  ☐ Hold</t>
        </is>
      </c>
      <c r="G79" s="29" t="n"/>
      <c r="H79" s="28" t="n"/>
    </row>
    <row r="80" ht="20" customHeight="1">
      <c r="A80" s="48" t="n"/>
      <c r="B80" s="49" t="inlineStr">
        <is>
          <t>RLS validated by someone who is not the developer</t>
        </is>
      </c>
      <c r="E80" s="25" t="n"/>
      <c r="F80" s="26" t="inlineStr">
        <is>
          <t>☐ Pass  ☐ Hold</t>
        </is>
      </c>
      <c r="G80" s="50" t="n"/>
      <c r="H80" s="28" t="n"/>
    </row>
    <row r="81" ht="22" customHeight="1">
      <c r="A81" s="51" t="inlineStr">
        <is>
          <t>Gate signed by:</t>
        </is>
      </c>
      <c r="F81" s="14" t="n"/>
    </row>
    <row r="82" ht="10" customHeight="1"/>
    <row r="83" ht="26" customHeight="1">
      <c r="A83" s="52" t="inlineStr">
        <is>
          <t>PHASE 5 — OPERATE  (Days 75–90)  |  Goal: Hand off a running platform, not a delivered project  |  Owner: Platform Team + Business Owners jointly</t>
        </is>
      </c>
    </row>
    <row r="84" ht="18" customHeight="1">
      <c r="A84" s="53" t="inlineStr"/>
      <c r="B84" s="53" t="inlineStr">
        <is>
          <t>Day</t>
        </is>
      </c>
      <c r="C84" s="53" t="inlineStr">
        <is>
          <t>Calendar Date</t>
        </is>
      </c>
      <c r="D84" s="53" t="inlineStr">
        <is>
          <t>Milestone</t>
        </is>
      </c>
      <c r="E84" s="53" t="inlineStr">
        <is>
          <t>Owner</t>
        </is>
      </c>
      <c r="F84" s="53" t="inlineStr">
        <is>
          <t>Status</t>
        </is>
      </c>
      <c r="G84" s="53" t="inlineStr">
        <is>
          <t>Notes</t>
        </is>
      </c>
      <c r="H84" s="53" t="inlineStr"/>
      <c r="I84" s="53" t="inlineStr"/>
      <c r="J84" s="53" t="inlineStr"/>
    </row>
    <row r="85" ht="20" customHeight="1">
      <c r="A85" s="10" t="n"/>
      <c r="B85" s="11" t="n">
        <v>75</v>
      </c>
      <c r="C85" s="12">
        <f>IF($C$4="","",WORKDAY($C$4,75-1))</f>
        <v/>
      </c>
      <c r="D85" s="13" t="inlineStr">
        <is>
          <t>Monitoring alerts configured (pipeline, refresh, self-alert)</t>
        </is>
      </c>
      <c r="G85" s="14" t="n"/>
      <c r="H85" s="15" t="inlineStr">
        <is>
          <t>☐</t>
        </is>
      </c>
      <c r="I85" s="16" t="n"/>
    </row>
    <row r="86" ht="20" customHeight="1">
      <c r="A86" s="17" t="n"/>
      <c r="B86" s="18" t="n">
        <v>77</v>
      </c>
      <c r="C86" s="12">
        <f>IF($C$4="","",WORKDAY($C$4,77-1))</f>
        <v/>
      </c>
      <c r="D86" s="19" t="inlineStr">
        <is>
          <t>Operational runbook drafted</t>
        </is>
      </c>
      <c r="G86" s="14" t="n"/>
      <c r="H86" s="20" t="inlineStr">
        <is>
          <t>☐</t>
        </is>
      </c>
      <c r="I86" s="21" t="n"/>
    </row>
    <row r="87" ht="20" customHeight="1">
      <c r="A87" s="10" t="n"/>
      <c r="B87" s="11" t="n">
        <v>78</v>
      </c>
      <c r="C87" s="12">
        <f>IF($C$4="","",WORKDAY($C$4,78-1))</f>
        <v/>
      </c>
      <c r="D87" s="13" t="inlineStr">
        <is>
          <t>Runbook reviewed by IT lead and business owner</t>
        </is>
      </c>
      <c r="G87" s="14" t="n"/>
      <c r="H87" s="15" t="inlineStr">
        <is>
          <t>☐</t>
        </is>
      </c>
      <c r="I87" s="16" t="n"/>
    </row>
    <row r="88" ht="20" customHeight="1">
      <c r="A88" s="17" t="n"/>
      <c r="B88" s="18" t="n">
        <v>80</v>
      </c>
      <c r="C88" s="12">
        <f>IF($C$4="","",WORKDAY($C$4,80-1))</f>
        <v/>
      </c>
      <c r="D88" s="19" t="inlineStr">
        <is>
          <t>Capacity baseline documented (normal operating range)</t>
        </is>
      </c>
      <c r="G88" s="14" t="n"/>
      <c r="H88" s="20" t="inlineStr">
        <is>
          <t>☐</t>
        </is>
      </c>
      <c r="I88" s="21" t="n"/>
    </row>
    <row r="89" ht="20" customHeight="1">
      <c r="A89" s="10" t="n"/>
      <c r="B89" s="11" t="n">
        <v>82</v>
      </c>
      <c r="C89" s="12">
        <f>IF($C$4="","",WORKDAY($C$4,82-1))</f>
        <v/>
      </c>
      <c r="D89" s="13" t="inlineStr">
        <is>
          <t>Business owner completes self-service navigation — no IT assist</t>
        </is>
      </c>
      <c r="G89" s="14" t="n"/>
      <c r="H89" s="15" t="inlineStr">
        <is>
          <t>☐</t>
        </is>
      </c>
      <c r="I89" s="16" t="n"/>
    </row>
    <row r="90" ht="20" customHeight="1">
      <c r="A90" s="17" t="n"/>
      <c r="B90" s="18" t="n">
        <v>85</v>
      </c>
      <c r="C90" s="12">
        <f>IF($C$4="","",WORKDAY($C$4,85-1))</f>
        <v/>
      </c>
      <c r="D90" s="19" t="inlineStr">
        <is>
          <t>Business owner trains one colleague independently</t>
        </is>
      </c>
      <c r="G90" s="14" t="n"/>
      <c r="H90" s="20" t="inlineStr">
        <is>
          <t>☐</t>
        </is>
      </c>
      <c r="I90" s="21" t="n"/>
    </row>
    <row r="91" ht="20" customHeight="1">
      <c r="A91" s="10" t="n"/>
      <c r="B91" s="11" t="n">
        <v>87</v>
      </c>
      <c r="C91" s="12">
        <f>IF($C$4="","",WORKDAY($C$4,87-1))</f>
        <v/>
      </c>
      <c r="D91" s="13" t="inlineStr">
        <is>
          <t>Go-live — deployment pipeline promotes to production</t>
        </is>
      </c>
      <c r="G91" s="14" t="n"/>
      <c r="H91" s="15" t="inlineStr">
        <is>
          <t>☐</t>
        </is>
      </c>
      <c r="I91" s="16" t="n"/>
    </row>
    <row r="92" ht="20" customHeight="1">
      <c r="A92" s="17" t="n"/>
      <c r="B92" s="18" t="n">
        <v>88</v>
      </c>
      <c r="C92" s="12">
        <f>IF($C$4="","",WORKDAY($C$4,88-1))</f>
        <v/>
      </c>
      <c r="D92" s="19" t="inlineStr">
        <is>
          <t>Day 1 post go-live health check</t>
        </is>
      </c>
      <c r="G92" s="14" t="n"/>
      <c r="H92" s="20" t="inlineStr">
        <is>
          <t>☐</t>
        </is>
      </c>
      <c r="I92" s="21" t="n"/>
    </row>
    <row r="93" ht="20" customHeight="1">
      <c r="A93" s="10" t="n"/>
      <c r="B93" s="11" t="n">
        <v>90</v>
      </c>
      <c r="C93" s="12">
        <f>IF($C$4="","",WORKDAY($C$4,90-1))</f>
        <v/>
      </c>
      <c r="D93" s="13" t="inlineStr">
        <is>
          <t>Formal handoff — all three parties sign go-live checklist</t>
        </is>
      </c>
      <c r="G93" s="14" t="n"/>
      <c r="H93" s="15" t="inlineStr">
        <is>
          <t>☐</t>
        </is>
      </c>
      <c r="I93" s="16" t="n"/>
    </row>
    <row r="94" ht="8" customHeight="1"/>
    <row r="95" ht="22" customHeight="1">
      <c r="A95" s="54" t="inlineStr">
        <is>
          <t>🔒  PHASE 5 GATE — Day 90  (all items must pass to proceed)</t>
        </is>
      </c>
    </row>
    <row r="96" ht="18" customHeight="1">
      <c r="A96" s="53" t="inlineStr"/>
      <c r="B96" s="53" t="inlineStr">
        <is>
          <t>Gate Item</t>
        </is>
      </c>
      <c r="C96" s="53" t="inlineStr"/>
      <c r="D96" s="53" t="inlineStr"/>
      <c r="E96" s="53" t="inlineStr">
        <is>
          <t>Owner</t>
        </is>
      </c>
      <c r="F96" s="53" t="inlineStr">
        <is>
          <t>Status</t>
        </is>
      </c>
      <c r="G96" s="53" t="inlineStr"/>
      <c r="H96" s="53" t="inlineStr">
        <is>
          <t>Date Signed</t>
        </is>
      </c>
      <c r="I96" s="53" t="inlineStr"/>
      <c r="J96" s="53" t="inlineStr"/>
    </row>
    <row r="97" ht="20" customHeight="1">
      <c r="A97" s="55" t="n"/>
      <c r="B97" s="56" t="inlineStr">
        <is>
          <t>Go-live checklist signed by sponsor, IT lead, and business owner</t>
        </is>
      </c>
      <c r="E97" s="25" t="n"/>
      <c r="F97" s="26" t="inlineStr">
        <is>
          <t>☐ Pass  ☐ Hold</t>
        </is>
      </c>
      <c r="G97" s="57" t="n"/>
      <c r="H97" s="28" t="n"/>
    </row>
    <row r="98" ht="20" customHeight="1">
      <c r="A98" s="17" t="n"/>
      <c r="B98" s="19" t="inlineStr">
        <is>
          <t>At least one business owner demonstrated self-service — no IT assist</t>
        </is>
      </c>
      <c r="E98" s="25" t="n"/>
      <c r="F98" s="26" t="inlineStr">
        <is>
          <t>☐ Pass  ☐ Hold</t>
        </is>
      </c>
      <c r="G98" s="29" t="n"/>
      <c r="H98" s="28" t="n"/>
    </row>
    <row r="99" ht="20" customHeight="1">
      <c r="A99" s="55" t="n"/>
      <c r="B99" s="56" t="inlineStr">
        <is>
          <t>Runbook reviewed and first on-call person has read it</t>
        </is>
      </c>
      <c r="E99" s="25" t="n"/>
      <c r="F99" s="26" t="inlineStr">
        <is>
          <t>☐ Pass  ☐ Hold</t>
        </is>
      </c>
      <c r="G99" s="57" t="n"/>
      <c r="H99" s="28" t="n"/>
    </row>
    <row r="100" ht="22" customHeight="1">
      <c r="A100" s="58" t="inlineStr">
        <is>
          <t>Gate signed by:</t>
        </is>
      </c>
      <c r="F100" s="14" t="n"/>
    </row>
    <row r="101" ht="10" customHeight="1"/>
    <row r="102" ht="26" customHeight="1">
      <c r="A102" s="59" t="inlineStr">
        <is>
          <t>90-DAY SUMMARY DASHBOARD  (fill in at Day 90 review)</t>
        </is>
      </c>
    </row>
    <row r="103" ht="20" customHeight="1">
      <c r="A103" s="10" t="n"/>
      <c r="B103" s="4" t="inlineStr">
        <is>
          <t>Go-live date</t>
        </is>
      </c>
      <c r="F103" s="60">
        <f>IF(C4="","",WORKDAY(C4,89))</f>
        <v/>
      </c>
      <c r="I103" s="14" t="n"/>
    </row>
    <row r="104" ht="20" customHeight="1">
      <c r="A104" s="17" t="n"/>
      <c r="B104" s="61" t="inlineStr">
        <is>
          <t>Phases completed on time</t>
        </is>
      </c>
      <c r="F104" s="62" t="inlineStr">
        <is>
          <t>5 of 5</t>
        </is>
      </c>
      <c r="I104" s="14" t="n"/>
    </row>
    <row r="105" ht="20" customHeight="1">
      <c r="A105" s="10" t="n"/>
      <c r="B105" s="4" t="inlineStr">
        <is>
          <t>Gates passed first attempt</t>
        </is>
      </c>
      <c r="F105" s="62" t="inlineStr">
        <is>
          <t>5 of 5</t>
        </is>
      </c>
      <c r="I105" s="14" t="n"/>
    </row>
    <row r="106" ht="20" customHeight="1">
      <c r="A106" s="17" t="n"/>
      <c r="B106" s="61" t="inlineStr">
        <is>
          <t>Gates that required a hold</t>
        </is>
      </c>
      <c r="F106" s="63" t="inlineStr"/>
      <c r="I106" s="14" t="n"/>
    </row>
    <row r="107" ht="20" customHeight="1">
      <c r="A107" s="10" t="n"/>
      <c r="B107" s="4" t="inlineStr">
        <is>
          <t>Reports delivered</t>
        </is>
      </c>
      <c r="F107" s="63" t="inlineStr"/>
      <c r="I107" s="14" t="n"/>
    </row>
    <row r="108" ht="20" customHeight="1">
      <c r="A108" s="17" t="n"/>
      <c r="B108" s="61" t="inlineStr">
        <is>
          <t>Business owners trained</t>
        </is>
      </c>
      <c r="F108" s="63" t="inlineStr"/>
      <c r="I108" s="14" t="n"/>
    </row>
    <row r="109" ht="20" customHeight="1">
      <c r="A109" s="10" t="n"/>
      <c r="B109" s="4" t="inlineStr">
        <is>
          <t>Payback week (target: Week 11)</t>
        </is>
      </c>
      <c r="F109" s="63" t="inlineStr"/>
      <c r="I109" s="14" t="n"/>
    </row>
    <row r="110" ht="20" customHeight="1">
      <c r="A110" s="17" t="n"/>
      <c r="B110" s="61" t="inlineStr">
        <is>
          <t>Manual hours eliminated/week</t>
        </is>
      </c>
      <c r="F110" s="63" t="inlineStr"/>
      <c r="I110" s="14" t="n"/>
    </row>
    <row r="112" ht="16" customHeight="1">
      <c r="A112" s="64" t="inlineStr">
        <is>
          <t>Fabric Fast Track Workbook · Raleigh Day of Data 2026 · jonathan.stewart@soundbi.com · LinkedIn: /in/sqllocks</t>
        </is>
      </c>
    </row>
  </sheetData>
  <mergeCells count="194">
    <mergeCell ref="D11:F11"/>
    <mergeCell ref="B60:D60"/>
    <mergeCell ref="G79"/>
    <mergeCell ref="F110:H110"/>
    <mergeCell ref="I89:J89"/>
    <mergeCell ref="I104:J104"/>
    <mergeCell ref="D66:F66"/>
    <mergeCell ref="D52:F52"/>
    <mergeCell ref="G41"/>
    <mergeCell ref="D53:F53"/>
    <mergeCell ref="D47:F47"/>
    <mergeCell ref="F109:H109"/>
    <mergeCell ref="I106:J106"/>
    <mergeCell ref="B110:E110"/>
    <mergeCell ref="D28:F28"/>
    <mergeCell ref="I16:J16"/>
    <mergeCell ref="H22:J22"/>
    <mergeCell ref="D12:F12"/>
    <mergeCell ref="A83:J83"/>
    <mergeCell ref="B109:E109"/>
    <mergeCell ref="I71:J71"/>
    <mergeCell ref="I66:J66"/>
    <mergeCell ref="D30:F30"/>
    <mergeCell ref="D92:F92"/>
    <mergeCell ref="F100:J100"/>
    <mergeCell ref="D14:F14"/>
    <mergeCell ref="D29:F29"/>
    <mergeCell ref="B80:D80"/>
    <mergeCell ref="H5:J5"/>
    <mergeCell ref="H97:J97"/>
    <mergeCell ref="I52:J52"/>
    <mergeCell ref="H78:J78"/>
    <mergeCell ref="I110:J110"/>
    <mergeCell ref="A100:E100"/>
    <mergeCell ref="A3:J3"/>
    <mergeCell ref="H40:J40"/>
    <mergeCell ref="A95:J95"/>
    <mergeCell ref="I13:J13"/>
    <mergeCell ref="I69:J69"/>
    <mergeCell ref="H21:J21"/>
    <mergeCell ref="I30:J30"/>
    <mergeCell ref="B98:D98"/>
    <mergeCell ref="H60:J60"/>
    <mergeCell ref="I15:J15"/>
    <mergeCell ref="I46:J46"/>
    <mergeCell ref="I86:J86"/>
    <mergeCell ref="I108:J108"/>
    <mergeCell ref="F6:G6"/>
    <mergeCell ref="D17:F17"/>
    <mergeCell ref="B104:E104"/>
    <mergeCell ref="D91:F91"/>
    <mergeCell ref="I70:J70"/>
    <mergeCell ref="G40"/>
    <mergeCell ref="A44:J44"/>
    <mergeCell ref="H99:J99"/>
    <mergeCell ref="I54:J54"/>
    <mergeCell ref="B106:E106"/>
    <mergeCell ref="I32:J32"/>
    <mergeCell ref="B99:D99"/>
    <mergeCell ref="I72:J72"/>
    <mergeCell ref="F5:G5"/>
    <mergeCell ref="D93:F93"/>
    <mergeCell ref="D74:F74"/>
    <mergeCell ref="D68:F68"/>
    <mergeCell ref="D55:F55"/>
    <mergeCell ref="G98"/>
    <mergeCell ref="D67:F67"/>
    <mergeCell ref="D85:F85"/>
    <mergeCell ref="I33:J33"/>
    <mergeCell ref="D54:F54"/>
    <mergeCell ref="I107:J107"/>
    <mergeCell ref="D69:F69"/>
    <mergeCell ref="I17:J17"/>
    <mergeCell ref="I88:J88"/>
    <mergeCell ref="F103:H103"/>
    <mergeCell ref="I35:J35"/>
    <mergeCell ref="B59:D59"/>
    <mergeCell ref="A81:E81"/>
    <mergeCell ref="I10:J10"/>
    <mergeCell ref="D31:F31"/>
    <mergeCell ref="D46:F46"/>
    <mergeCell ref="H4:J4"/>
    <mergeCell ref="B21:D21"/>
    <mergeCell ref="B103:E103"/>
    <mergeCell ref="A2:J2"/>
    <mergeCell ref="B39:D39"/>
    <mergeCell ref="D86:F86"/>
    <mergeCell ref="H59:J59"/>
    <mergeCell ref="I74:J74"/>
    <mergeCell ref="H6:J6"/>
    <mergeCell ref="F4:G4"/>
    <mergeCell ref="F104:H104"/>
    <mergeCell ref="H98:J98"/>
    <mergeCell ref="A24:E24"/>
    <mergeCell ref="B23:D23"/>
    <mergeCell ref="D32:F32"/>
    <mergeCell ref="H79:J79"/>
    <mergeCell ref="I11:J11"/>
    <mergeCell ref="H61:J61"/>
    <mergeCell ref="B78:D78"/>
    <mergeCell ref="F106:H106"/>
    <mergeCell ref="D16:F16"/>
    <mergeCell ref="A112:J112"/>
    <mergeCell ref="G22"/>
    <mergeCell ref="D87:F87"/>
    <mergeCell ref="I47:J47"/>
    <mergeCell ref="F24:J24"/>
    <mergeCell ref="D71:F71"/>
    <mergeCell ref="G21"/>
    <mergeCell ref="F105:H105"/>
    <mergeCell ref="I103:J103"/>
    <mergeCell ref="A64:J64"/>
    <mergeCell ref="D33:F33"/>
    <mergeCell ref="D73:F73"/>
    <mergeCell ref="D51:F51"/>
    <mergeCell ref="G23"/>
    <mergeCell ref="I87:J87"/>
    <mergeCell ref="F107:H107"/>
    <mergeCell ref="B105:E105"/>
    <mergeCell ref="G97"/>
    <mergeCell ref="B41:D41"/>
    <mergeCell ref="F81:J81"/>
    <mergeCell ref="A42:E42"/>
    <mergeCell ref="A5:B5"/>
    <mergeCell ref="D35:F35"/>
    <mergeCell ref="D50:F50"/>
    <mergeCell ref="B107:E107"/>
    <mergeCell ref="D34:F34"/>
    <mergeCell ref="C6:E6"/>
    <mergeCell ref="A4:B4"/>
    <mergeCell ref="I73:J73"/>
    <mergeCell ref="I51:J51"/>
    <mergeCell ref="F108:H108"/>
    <mergeCell ref="B22:D22"/>
    <mergeCell ref="C4:E4"/>
    <mergeCell ref="I50:J50"/>
    <mergeCell ref="H39:J39"/>
    <mergeCell ref="A76:J76"/>
    <mergeCell ref="B108:E108"/>
    <mergeCell ref="I34:J34"/>
    <mergeCell ref="I90:J90"/>
    <mergeCell ref="D13:F13"/>
    <mergeCell ref="I105:J105"/>
    <mergeCell ref="A8:J8"/>
    <mergeCell ref="B61:D61"/>
    <mergeCell ref="I49:J49"/>
    <mergeCell ref="D70:F70"/>
    <mergeCell ref="D48:F48"/>
    <mergeCell ref="G99"/>
    <mergeCell ref="A6:B6"/>
    <mergeCell ref="A19:J19"/>
    <mergeCell ref="G60"/>
    <mergeCell ref="D72:F72"/>
    <mergeCell ref="A102:J102"/>
    <mergeCell ref="I91:J91"/>
    <mergeCell ref="I85:J85"/>
    <mergeCell ref="H80:J80"/>
    <mergeCell ref="G59"/>
    <mergeCell ref="B40:D40"/>
    <mergeCell ref="F42:J42"/>
    <mergeCell ref="I53:J53"/>
    <mergeCell ref="I28:J28"/>
    <mergeCell ref="I93:J93"/>
    <mergeCell ref="D15:F15"/>
    <mergeCell ref="A1:J1"/>
    <mergeCell ref="I12:J12"/>
    <mergeCell ref="G61"/>
    <mergeCell ref="G39"/>
    <mergeCell ref="F62:J62"/>
    <mergeCell ref="I68:J68"/>
    <mergeCell ref="G80"/>
    <mergeCell ref="D89:F89"/>
    <mergeCell ref="I55:J55"/>
    <mergeCell ref="B79:D79"/>
    <mergeCell ref="I92:J92"/>
    <mergeCell ref="H23:J23"/>
    <mergeCell ref="I67:J67"/>
    <mergeCell ref="D88:F88"/>
    <mergeCell ref="B97:D97"/>
    <mergeCell ref="I14:J14"/>
    <mergeCell ref="I48:J48"/>
    <mergeCell ref="D10:F10"/>
    <mergeCell ref="I29:J29"/>
    <mergeCell ref="A37:J37"/>
    <mergeCell ref="A62:E62"/>
    <mergeCell ref="G78"/>
    <mergeCell ref="C5:E5"/>
    <mergeCell ref="D90:F90"/>
    <mergeCell ref="I109:J109"/>
    <mergeCell ref="H41:J41"/>
    <mergeCell ref="A26:J26"/>
    <mergeCell ref="A57:J57"/>
    <mergeCell ref="I31:J31"/>
    <mergeCell ref="D49:F49"/>
  </mergeCells>
  <pageMargins left="0.75" right="0.75" top="1" bottom="1" header="0.5" footer="0.5"/>
  <pageSetup orientation="landscape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F2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6" customWidth="1" min="2" max="2"/>
    <col width="30" customWidth="1" min="3" max="3"/>
    <col width="40" customWidth="1" min="4" max="4"/>
    <col width="20" customWidth="1" min="5" max="5"/>
    <col width="3" customWidth="1" min="6" max="6"/>
  </cols>
  <sheetData>
    <row r="1" ht="30" customHeight="1">
      <c r="A1" s="65" t="inlineStr">
        <is>
          <t>Weekly Sponsor Check-In — Standing Agenda</t>
        </is>
      </c>
    </row>
    <row r="2" ht="18" customHeight="1">
      <c r="A2" s="2" t="inlineStr">
        <is>
          <t>30 minutes · every week · Data Lead + Business Owner · No exceptions</t>
        </is>
      </c>
    </row>
    <row r="4" ht="20" customHeight="1">
      <c r="A4" s="66" t="inlineStr">
        <is>
          <t>"The weekly 30-minute check-in is the highest-ROI meeting in the 90-day deployment."</t>
        </is>
      </c>
    </row>
    <row r="6" ht="18" customHeight="1">
      <c r="A6" s="9" t="inlineStr"/>
      <c r="B6" s="9" t="inlineStr">
        <is>
          <t>#</t>
        </is>
      </c>
      <c r="C6" s="9" t="inlineStr">
        <is>
          <t>Agenda Item</t>
        </is>
      </c>
      <c r="D6" s="9" t="inlineStr">
        <is>
          <t>Discussion Prompt</t>
        </is>
      </c>
      <c r="E6" s="9" t="inlineStr">
        <is>
          <t>Owner / Action</t>
        </is>
      </c>
      <c r="F6" s="9" t="inlineStr"/>
    </row>
    <row r="7" ht="44" customHeight="1">
      <c r="A7" s="10" t="n"/>
      <c r="B7" s="67" t="inlineStr">
        <is>
          <t>1</t>
        </is>
      </c>
      <c r="C7" s="68" t="inlineStr">
        <is>
          <t>Status vs. plan</t>
        </is>
      </c>
      <c r="D7" s="69" t="inlineStr">
        <is>
          <t>Are we on the day-number timeline? If not, what is the specific gap and who owns closing it?</t>
        </is>
      </c>
      <c r="E7" s="14" t="n"/>
      <c r="F7" s="10" t="n"/>
    </row>
    <row r="8" ht="44" customHeight="1">
      <c r="A8" s="17" t="n"/>
      <c r="B8" s="67" t="inlineStr">
        <is>
          <t>2</t>
        </is>
      </c>
      <c r="C8" s="70" t="inlineStr">
        <is>
          <t>What we're building next week</t>
        </is>
      </c>
      <c r="D8" s="71" t="inlineStr">
        <is>
          <t>Does this match the business owner's mental model? Any surprises?</t>
        </is>
      </c>
      <c r="E8" s="14" t="n"/>
      <c r="F8" s="17" t="n"/>
    </row>
    <row r="9" ht="44" customHeight="1">
      <c r="A9" s="10" t="n"/>
      <c r="B9" s="67" t="inlineStr">
        <is>
          <t>3</t>
        </is>
      </c>
      <c r="C9" s="68" t="inlineStr">
        <is>
          <t>Blockers needing sponsor escalation</t>
        </is>
      </c>
      <c r="D9" s="69" t="inlineStr">
        <is>
          <t>Name them explicitly. Assign owner and resolution date. Don't let them age past one week.</t>
        </is>
      </c>
      <c r="E9" s="14" t="n"/>
      <c r="F9" s="10" t="n"/>
    </row>
    <row r="10" ht="44" customHeight="1">
      <c r="A10" s="17" t="n"/>
      <c r="B10" s="67" t="inlineStr">
        <is>
          <t>4</t>
        </is>
      </c>
      <c r="C10" s="70" t="inlineStr">
        <is>
          <t>One thing the business owner does before next meeting</t>
        </is>
      </c>
      <c r="D10" s="71" t="inlineStr">
        <is>
          <t>Keep engagement continuous. Never leave with nothing assigned to the business owner.</t>
        </is>
      </c>
      <c r="E10" s="14" t="n"/>
      <c r="F10" s="17" t="n"/>
    </row>
    <row r="12" ht="20" customHeight="1">
      <c r="A12" s="22" t="inlineStr">
        <is>
          <t>Notes / Parking Lot</t>
        </is>
      </c>
    </row>
    <row r="13" ht="22" customHeight="1">
      <c r="A13" s="25" t="n"/>
    </row>
    <row r="14" ht="22" customHeight="1">
      <c r="A14" s="25" t="n"/>
    </row>
    <row r="15" ht="22" customHeight="1">
      <c r="A15" s="25" t="n"/>
    </row>
    <row r="16" ht="22" customHeight="1">
      <c r="A16" s="25" t="n"/>
    </row>
    <row r="17" ht="22" customHeight="1">
      <c r="A17" s="25" t="n"/>
    </row>
    <row r="18" ht="22" customHeight="1">
      <c r="A18" s="25" t="n"/>
    </row>
    <row r="19" ht="22" customHeight="1">
      <c r="A19" s="25" t="n"/>
    </row>
    <row r="20" ht="22" customHeight="1">
      <c r="A20" s="25" t="n"/>
    </row>
    <row r="22" ht="16" customHeight="1">
      <c r="A22" s="64" t="inlineStr">
        <is>
          <t>Fabric Fast Track Workbook · Raleigh Day of Data 2026 · jonathan.stewart@soundbi.com · LinkedIn: /in/sqllocks</t>
        </is>
      </c>
    </row>
  </sheetData>
  <mergeCells count="13">
    <mergeCell ref="A2:F2"/>
    <mergeCell ref="A16:F16"/>
    <mergeCell ref="A13:F13"/>
    <mergeCell ref="A14:F14"/>
    <mergeCell ref="A19:F19"/>
    <mergeCell ref="A1:F1"/>
    <mergeCell ref="A22:F22"/>
    <mergeCell ref="A17:F17"/>
    <mergeCell ref="A12:F12"/>
    <mergeCell ref="A4:F4"/>
    <mergeCell ref="A18:F18"/>
    <mergeCell ref="A20:F20"/>
    <mergeCell ref="A15:F15"/>
  </mergeCells>
  <pageMargins left="0.75" right="0.75" top="1" bottom="1" header="0.5" footer="0.5"/>
  <pageSetup orientation="landscape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2026-05-22T18:20:15Z</dcterms:created>
  <dcterms:modified xsi:type="dcterms:W3CDTF">2026-05-22T18:20:15Z</dcterms:modified>
</cp:coreProperties>
</file>